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Новая папка\"/>
    </mc:Choice>
  </mc:AlternateContent>
  <bookViews>
    <workbookView xWindow="480" yWindow="90" windowWidth="19440" windowHeight="12240"/>
  </bookViews>
  <sheets>
    <sheet name="Сметный расчет" sheetId="2" r:id="rId1"/>
  </sheets>
  <calcPr calcId="162913" calcMode="manual"/>
</workbook>
</file>

<file path=xl/calcChain.xml><?xml version="1.0" encoding="utf-8"?>
<calcChain xmlns="http://schemas.openxmlformats.org/spreadsheetml/2006/main">
  <c r="M11" i="2" l="1"/>
  <c r="M10" i="2"/>
  <c r="M9" i="2"/>
  <c r="O9" i="2" s="1"/>
  <c r="M7" i="2"/>
  <c r="P8" i="2"/>
  <c r="P10" i="2"/>
  <c r="P7" i="2"/>
  <c r="O12" i="2"/>
  <c r="P12" i="2" s="1"/>
  <c r="O10" i="2"/>
  <c r="O8" i="2"/>
  <c r="O11" i="2"/>
  <c r="P11" i="2" s="1"/>
  <c r="O7" i="2"/>
  <c r="N13" i="2"/>
  <c r="M8" i="2"/>
  <c r="E12" i="2"/>
  <c r="E10" i="2"/>
  <c r="E8" i="2"/>
  <c r="E11" i="2"/>
  <c r="E9" i="2"/>
  <c r="P9" i="2" l="1"/>
  <c r="P13" i="2" s="1"/>
  <c r="O13" i="2"/>
  <c r="E7" i="2"/>
  <c r="C2" i="2" l="1"/>
</calcChain>
</file>

<file path=xl/sharedStrings.xml><?xml version="1.0" encoding="utf-8"?>
<sst xmlns="http://schemas.openxmlformats.org/spreadsheetml/2006/main" count="34" uniqueCount="30">
  <si>
    <t>код ИП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</si>
  <si>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</si>
  <si>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</si>
  <si>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</si>
  <si>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</si>
  <si>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</si>
  <si>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Количество</t>
  </si>
  <si>
    <t>Стоимость в ценах базового,  года тыс. руб.без НДС</t>
  </si>
  <si>
    <t>Итого</t>
  </si>
  <si>
    <t>Источник ценовой информации</t>
  </si>
  <si>
    <t>Дата составления/подписания</t>
  </si>
  <si>
    <t>Дефлятор 2020/2021</t>
  </si>
  <si>
    <t>Дефлятор 2019/2020</t>
  </si>
  <si>
    <t>Дефлятор 2021/2022</t>
  </si>
  <si>
    <t>Дефлятор 2022/2023</t>
  </si>
  <si>
    <t>Дефлятор 2023/2024</t>
  </si>
  <si>
    <t>Дефлятор 2024/2025</t>
  </si>
  <si>
    <t>В ценах 2023 г.</t>
  </si>
  <si>
    <t>Козлова К.А.</t>
  </si>
  <si>
    <t>N_000-26-1-07.10-0220</t>
  </si>
  <si>
    <t>Инженер отдела инвестиций</t>
  </si>
  <si>
    <t>Коммерческое предложение КП ООО "Уралтехтранс" от 16.01.2023</t>
  </si>
  <si>
    <t>Расчет выполнен по наименьшему ценовому предложению: КП ООО "Уралтехтранс" от 16.01.2023;КП ООО "Трактороцентр" от 31.01.2023;КП ООО "Технические решения" от 17.01.2023.</t>
  </si>
  <si>
    <t>Приобретение бульдозера гусеничного (3 шт.)</t>
  </si>
  <si>
    <t>Гос.пошлина</t>
  </si>
  <si>
    <t>N_000-26-1-07.10-0221</t>
  </si>
  <si>
    <t>Коммерческое предложение КП ООО "Уралтехтранс" от 16.01.2024</t>
  </si>
  <si>
    <t>N_000-26-1-07.10-0222</t>
  </si>
  <si>
    <t>Коммерческое предложение КП ООО "Уралтехтранс" от 16.01.2025</t>
  </si>
  <si>
    <t>Наименование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</si>
</sst>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0.0000000"/>
    <numFmt numFmtId="170" formatCode="0.0000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left"/>
    </xf>
    <xf numFmtId="0" fontId="12" fillId="0" borderId="0" xfId="0" applyFont="1"/>
    <xf numFmtId="14" fontId="0" fillId="0" borderId="0" xfId="0" applyNumberFormat="1" applyFont="1"/>
    <xf numFmtId="0" fontId="4" fillId="0" borderId="2" xfId="0" applyFont="1" applyBorder="1" applyAlignment="1">
      <alignment wrapText="1"/>
    </xf>
    <xf numFmtId="0" fontId="0" fillId="0" borderId="0" xfId="0"/>
    <xf numFmtId="167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14" fontId="0" fillId="0" borderId="0" xfId="0" applyNumberFormat="1" applyFont="1" applyAlignment="1">
      <alignment horizontal="right"/>
    </xf>
    <xf numFmtId="168" fontId="0" fillId="0" borderId="0" xfId="0" applyNumberFormat="1"/>
    <xf numFmtId="0" fontId="14" fillId="0" borderId="0" xfId="0" applyFont="1" applyAlignment="1">
      <alignment horizontal="right"/>
    </xf>
    <xf numFmtId="0" fontId="6" fillId="0" borderId="3" xfId="1" applyFont="1" applyFill="1" applyBorder="1" applyAlignment="1">
      <alignment horizontal="center" vertical="center" wrapText="1"/>
    </xf>
    <xf numFmtId="170" fontId="0" fillId="0" borderId="0" xfId="0" applyNumberFormat="1"/>
    <xf numFmtId="0" fontId="13" fillId="0" borderId="2" xfId="0" applyFont="1" applyBorder="1" applyAlignment="1">
      <alignment horizontal="center" wrapText="1"/>
    </xf>
  </cellXfs>
  <cellStyles count="20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2 2" xfId="19"/>
    <cellStyle name="Обычный 4 2 3" xfId="17"/>
    <cellStyle name="Обычный 4 3" xfId="18"/>
    <cellStyle name="Обычный 4 4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5"/>
  <sheetViews>
    <sheetView tabSelected="1" workbookViewId="0">
      <selection activeCell="E4" sqref="E4:O4"/>
    </sheetView>
  </sheetViews>
  <sheetFormatPr defaultRowHeight="12.75" x14ac:dyDescent="0.2"/>
  <cols>
    <col min="1" max="1" width="10.7109375" customWidth="1"/>
    <col min="2" max="2" width="21.85546875" customWidth="1"/>
    <col min="3" max="3" width="34.140625" customWidth="1"/>
    <col min="4" max="4" width="42.85546875" customWidth="1"/>
    <col min="5" max="5" width="13.140625" customWidth="1"/>
    <col min="6" max="6" width="12" customWidth="1"/>
    <col min="7" max="12" width="12" style="14" customWidth="1"/>
    <col min="13" max="13" width="15.42578125" customWidth="1"/>
    <col min="14" max="14" width="12.5703125" customWidth="1"/>
    <col min="15" max="15" width="15.28515625" customWidth="1"/>
    <col min="16" max="16" width="13.7109375" customWidth="1"/>
  </cols>
  <sheetData>
    <row r="2" spans="1:17" x14ac:dyDescent="0.2">
      <c r="C2" s="11" t="str">
        <f>CONCATENATE("Сметный расчет по ИП ",B7,"; ",C7)</f>
        <v>Сметный расчет по ИП N_000-26-1-07.10-0220; Приобретение бульдозера гусеничного (3 шт.)</v>
      </c>
      <c r="D2" s="11"/>
    </row>
    <row r="4" spans="1:17" ht="39" customHeight="1" x14ac:dyDescent="0.2">
      <c r="A4" s="13"/>
      <c r="B4" s="13"/>
      <c r="C4" s="13"/>
      <c r="D4" s="13"/>
      <c r="E4" s="22" t="s">
        <v>22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19" t="s">
        <v>17</v>
      </c>
      <c r="Q4" s="14"/>
    </row>
    <row r="5" spans="1:17" ht="60" x14ac:dyDescent="0.2">
      <c r="A5" s="4" t="s">
        <v>1</v>
      </c>
      <c r="B5" s="4" t="s">
        <v>0</v>
      </c>
      <c r="C5" s="4" t="s">
        <v>29</v>
      </c>
      <c r="D5" s="4" t="s">
        <v>9</v>
      </c>
      <c r="E5" s="4" t="s">
        <v>2</v>
      </c>
      <c r="F5" s="4" t="s">
        <v>7</v>
      </c>
      <c r="G5" s="4" t="s">
        <v>12</v>
      </c>
      <c r="H5" s="4" t="s">
        <v>11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4</v>
      </c>
      <c r="N5" s="4" t="s">
        <v>6</v>
      </c>
      <c r="O5" s="4" t="s">
        <v>3</v>
      </c>
      <c r="P5" s="6" t="s">
        <v>5</v>
      </c>
      <c r="Q5" s="14"/>
    </row>
    <row r="6" spans="1:17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7" ht="24" customHeight="1" x14ac:dyDescent="0.2">
      <c r="A7" s="20">
        <v>2023</v>
      </c>
      <c r="B7" s="20" t="s">
        <v>19</v>
      </c>
      <c r="C7" s="20" t="s">
        <v>23</v>
      </c>
      <c r="D7" s="20" t="s">
        <v>21</v>
      </c>
      <c r="E7" s="8">
        <f>F7*1.2</f>
        <v>16234</v>
      </c>
      <c r="F7" s="8">
        <v>13528.333333333334</v>
      </c>
      <c r="G7" s="15">
        <v>1.056</v>
      </c>
      <c r="H7" s="15">
        <v>1.0493540000000001</v>
      </c>
      <c r="I7" s="15">
        <v>1.1387439215858601</v>
      </c>
      <c r="J7" s="15">
        <v>1.0589170681014</v>
      </c>
      <c r="K7" s="15">
        <v>1.0530227480021099</v>
      </c>
      <c r="L7" s="15">
        <v>1.0479425908912801</v>
      </c>
      <c r="M7" s="8">
        <f>ROUND(F7,5)</f>
        <v>13528.333329999999</v>
      </c>
      <c r="N7" s="2">
        <v>1</v>
      </c>
      <c r="O7" s="8">
        <f>M7*N7</f>
        <v>13528.333329999999</v>
      </c>
      <c r="P7" s="8">
        <f>O7*1.2</f>
        <v>16233.999995999999</v>
      </c>
    </row>
    <row r="8" spans="1:17" s="14" customFormat="1" ht="24" customHeight="1" x14ac:dyDescent="0.2">
      <c r="A8" s="20"/>
      <c r="B8" s="20"/>
      <c r="C8" s="20"/>
      <c r="D8" s="20" t="s">
        <v>24</v>
      </c>
      <c r="E8" s="8">
        <f>F8*1.2</f>
        <v>2.4</v>
      </c>
      <c r="F8" s="8">
        <v>2</v>
      </c>
      <c r="G8" s="15">
        <v>1.056</v>
      </c>
      <c r="H8" s="15">
        <v>1.0493540000000001</v>
      </c>
      <c r="I8" s="15">
        <v>1.1387439215858601</v>
      </c>
      <c r="J8" s="15">
        <v>1.0589170681014</v>
      </c>
      <c r="K8" s="15">
        <v>1.0530227480021099</v>
      </c>
      <c r="L8" s="15">
        <v>1.0479425908912801</v>
      </c>
      <c r="M8" s="8">
        <f>F8</f>
        <v>2</v>
      </c>
      <c r="N8" s="2"/>
      <c r="O8" s="8">
        <f>M8</f>
        <v>2</v>
      </c>
      <c r="P8" s="8">
        <f t="shared" ref="P8:P12" si="0">O8*1.2</f>
        <v>2.4</v>
      </c>
    </row>
    <row r="9" spans="1:17" s="14" customFormat="1" ht="24" customHeight="1" x14ac:dyDescent="0.2">
      <c r="A9" s="20">
        <v>2027</v>
      </c>
      <c r="B9" s="20" t="s">
        <v>25</v>
      </c>
      <c r="C9" s="20" t="s">
        <v>23</v>
      </c>
      <c r="D9" s="20" t="s">
        <v>26</v>
      </c>
      <c r="E9" s="8">
        <f>F9*1.2</f>
        <v>16234</v>
      </c>
      <c r="F9" s="8">
        <v>13528.333333333334</v>
      </c>
      <c r="G9" s="15">
        <v>1.056</v>
      </c>
      <c r="H9" s="15">
        <v>1.0493540000000001</v>
      </c>
      <c r="I9" s="15">
        <v>1.1387439215858601</v>
      </c>
      <c r="J9" s="15">
        <v>1.0589170681014</v>
      </c>
      <c r="K9" s="15">
        <v>1.0530227480021099</v>
      </c>
      <c r="L9" s="15">
        <v>1.0479425908912801</v>
      </c>
      <c r="M9" s="8">
        <f>ROUND(F9*J9*K9*L9*L9*L9,5)</f>
        <v>17360.269850000001</v>
      </c>
      <c r="N9" s="2">
        <v>1</v>
      </c>
      <c r="O9" s="8">
        <f t="shared" ref="O8:P12" si="1">M9*N9</f>
        <v>17360.269850000001</v>
      </c>
      <c r="P9" s="8">
        <f t="shared" si="0"/>
        <v>20832.323820000001</v>
      </c>
    </row>
    <row r="10" spans="1:17" s="14" customFormat="1" ht="24" customHeight="1" x14ac:dyDescent="0.2">
      <c r="A10" s="20"/>
      <c r="B10" s="20"/>
      <c r="C10" s="20"/>
      <c r="D10" s="20" t="s">
        <v>24</v>
      </c>
      <c r="E10" s="8">
        <f>F10*1.2</f>
        <v>2.4</v>
      </c>
      <c r="F10" s="8">
        <v>2</v>
      </c>
      <c r="G10" s="15">
        <v>1.056</v>
      </c>
      <c r="H10" s="15">
        <v>1.0493540000000001</v>
      </c>
      <c r="I10" s="15">
        <v>1.1387439215858601</v>
      </c>
      <c r="J10" s="15">
        <v>1.0589170681014</v>
      </c>
      <c r="K10" s="15">
        <v>1.0530227480021099</v>
      </c>
      <c r="L10" s="15">
        <v>1.0479425908912801</v>
      </c>
      <c r="M10" s="8">
        <f>ROUND(F10*J10*K10*L10*L10*L10,5)</f>
        <v>2.5665100000000001</v>
      </c>
      <c r="N10" s="2"/>
      <c r="O10" s="8">
        <f>M10</f>
        <v>2.5665100000000001</v>
      </c>
      <c r="P10" s="8">
        <f t="shared" si="0"/>
        <v>3.079812</v>
      </c>
    </row>
    <row r="11" spans="1:17" s="14" customFormat="1" ht="24" customHeight="1" x14ac:dyDescent="0.2">
      <c r="A11" s="20">
        <v>2028</v>
      </c>
      <c r="B11" s="20" t="s">
        <v>27</v>
      </c>
      <c r="C11" s="20" t="s">
        <v>23</v>
      </c>
      <c r="D11" s="20" t="s">
        <v>28</v>
      </c>
      <c r="E11" s="8">
        <f>F11*1.2</f>
        <v>16234</v>
      </c>
      <c r="F11" s="8">
        <v>13528.333333333334</v>
      </c>
      <c r="G11" s="15">
        <v>1.056</v>
      </c>
      <c r="H11" s="15">
        <v>1.0493540000000001</v>
      </c>
      <c r="I11" s="15">
        <v>1.1387439215858601</v>
      </c>
      <c r="J11" s="15">
        <v>1.0589170681014</v>
      </c>
      <c r="K11" s="15">
        <v>1.0530227480021099</v>
      </c>
      <c r="L11" s="15">
        <v>1.0479425908912801</v>
      </c>
      <c r="M11" s="8">
        <f>ROUND(F11*J11*K11*L11*L11*L11*L11,5)</f>
        <v>18192.566169999998</v>
      </c>
      <c r="N11" s="2">
        <v>1</v>
      </c>
      <c r="O11" s="8">
        <f t="shared" si="1"/>
        <v>18192.566169999998</v>
      </c>
      <c r="P11" s="8">
        <f t="shared" si="0"/>
        <v>21831.079403999996</v>
      </c>
    </row>
    <row r="12" spans="1:17" s="14" customFormat="1" ht="24" customHeight="1" x14ac:dyDescent="0.2">
      <c r="A12" s="20"/>
      <c r="B12" s="20"/>
      <c r="C12" s="20"/>
      <c r="D12" s="20" t="s">
        <v>24</v>
      </c>
      <c r="E12" s="8">
        <f>F12*1.2</f>
        <v>2.4</v>
      </c>
      <c r="F12" s="8">
        <v>2</v>
      </c>
      <c r="G12" s="15">
        <v>1.056</v>
      </c>
      <c r="H12" s="15">
        <v>1.0493540000000001</v>
      </c>
      <c r="I12" s="15">
        <v>1.1387439215858601</v>
      </c>
      <c r="J12" s="15">
        <v>1.0589170681014</v>
      </c>
      <c r="K12" s="15">
        <v>1.0530227480021099</v>
      </c>
      <c r="L12" s="15">
        <v>1.0479425908912801</v>
      </c>
      <c r="M12" s="8">
        <v>2.68953</v>
      </c>
      <c r="N12" s="2"/>
      <c r="O12" s="8">
        <f>M12</f>
        <v>2.68953</v>
      </c>
      <c r="P12" s="8">
        <f t="shared" si="0"/>
        <v>3.227436</v>
      </c>
    </row>
    <row r="13" spans="1:17" ht="19.5" customHeight="1" x14ac:dyDescent="0.2">
      <c r="A13" s="3" t="s">
        <v>8</v>
      </c>
      <c r="B13" s="1"/>
      <c r="C13" s="1"/>
      <c r="D13" s="2"/>
      <c r="E13" s="7"/>
      <c r="F13" s="7"/>
      <c r="G13" s="7"/>
      <c r="H13" s="7"/>
      <c r="I13" s="7"/>
      <c r="J13" s="7"/>
      <c r="K13" s="7"/>
      <c r="L13" s="7"/>
      <c r="M13" s="7"/>
      <c r="N13" s="9">
        <f>N7+N9+N11</f>
        <v>3</v>
      </c>
      <c r="O13" s="9">
        <f>ROUND(SUM(O7:O12),5)</f>
        <v>49088.425389999997</v>
      </c>
      <c r="P13" s="9">
        <f>ROUND(SUM(P7:P12),5)</f>
        <v>58906.11047</v>
      </c>
    </row>
    <row r="15" spans="1:17" x14ac:dyDescent="0.2">
      <c r="D15" s="5"/>
      <c r="E15" s="5"/>
      <c r="F15" s="5"/>
      <c r="G15" s="5"/>
      <c r="H15" s="5"/>
      <c r="I15" s="5"/>
      <c r="J15" s="5"/>
      <c r="K15" s="5"/>
      <c r="L15" s="5"/>
    </row>
    <row r="16" spans="1:17" x14ac:dyDescent="0.2">
      <c r="D16" s="5" t="s">
        <v>20</v>
      </c>
      <c r="E16" s="5"/>
      <c r="F16" s="16" t="s">
        <v>18</v>
      </c>
      <c r="G16" s="5"/>
      <c r="H16" s="5"/>
      <c r="I16" s="5"/>
      <c r="J16" s="5"/>
      <c r="K16" s="5"/>
      <c r="L16" s="5"/>
    </row>
    <row r="17" spans="4:16" x14ac:dyDescent="0.2">
      <c r="D17" s="10"/>
      <c r="E17" s="5"/>
      <c r="F17" s="16"/>
      <c r="G17" s="5"/>
      <c r="H17" s="5"/>
      <c r="I17" s="5"/>
      <c r="J17" s="5"/>
      <c r="K17" s="5"/>
      <c r="L17" s="5"/>
      <c r="O17" s="21"/>
      <c r="P17" s="18"/>
    </row>
    <row r="18" spans="4:16" x14ac:dyDescent="0.2">
      <c r="D18" s="5" t="s">
        <v>10</v>
      </c>
      <c r="E18" s="5"/>
      <c r="F18" s="17">
        <v>44946</v>
      </c>
      <c r="G18" s="12"/>
      <c r="H18" s="12"/>
      <c r="I18" s="12"/>
      <c r="J18" s="12"/>
      <c r="K18" s="12"/>
      <c r="L18" s="12"/>
    </row>
    <row r="19" spans="4:16" x14ac:dyDescent="0.2">
      <c r="D19" s="5"/>
      <c r="E19" s="5"/>
      <c r="F19" s="5"/>
      <c r="G19" s="5"/>
      <c r="H19" s="5"/>
      <c r="I19" s="5"/>
      <c r="J19" s="5"/>
      <c r="K19" s="5"/>
      <c r="L19" s="5"/>
    </row>
    <row r="20" spans="4:16" x14ac:dyDescent="0.2">
      <c r="D20" s="5"/>
      <c r="E20" s="5"/>
      <c r="F20" s="5"/>
      <c r="G20" s="5"/>
      <c r="H20" s="5"/>
      <c r="I20" s="5"/>
      <c r="J20" s="5"/>
      <c r="K20" s="5"/>
      <c r="L20" s="5"/>
    </row>
    <row r="21" spans="4:16" x14ac:dyDescent="0.2">
      <c r="D21" s="5"/>
      <c r="E21" s="5"/>
      <c r="F21" s="5"/>
      <c r="G21" s="5"/>
      <c r="H21" s="5"/>
      <c r="I21" s="5"/>
      <c r="J21" s="5"/>
      <c r="K21" s="5"/>
      <c r="L21" s="5"/>
    </row>
    <row r="22" spans="4:16" x14ac:dyDescent="0.2">
      <c r="D22" s="5"/>
      <c r="E22" s="5"/>
      <c r="F22" s="5"/>
      <c r="G22" s="5"/>
      <c r="H22" s="5"/>
      <c r="I22" s="5"/>
      <c r="J22" s="5"/>
      <c r="K22" s="5"/>
      <c r="L22" s="5"/>
    </row>
    <row r="23" spans="4:16" x14ac:dyDescent="0.2">
      <c r="D23" s="5"/>
      <c r="E23" s="5"/>
      <c r="F23" s="5"/>
      <c r="G23" s="5"/>
      <c r="H23" s="5"/>
      <c r="I23" s="5"/>
      <c r="J23" s="5"/>
      <c r="K23" s="5"/>
      <c r="L23" s="5"/>
    </row>
    <row r="24" spans="4:16" x14ac:dyDescent="0.2">
      <c r="D24" s="5"/>
      <c r="E24" s="5"/>
      <c r="F24" s="5"/>
      <c r="G24" s="5"/>
      <c r="H24" s="5"/>
      <c r="I24" s="5"/>
      <c r="J24" s="5"/>
      <c r="K24" s="5"/>
      <c r="L24" s="5"/>
    </row>
    <row r="25" spans="4:16" x14ac:dyDescent="0.2">
      <c r="D25" s="5"/>
      <c r="E25" s="5"/>
      <c r="F25" s="5"/>
      <c r="G25" s="5"/>
      <c r="H25" s="5"/>
      <c r="I25" s="5"/>
      <c r="J25" s="5"/>
      <c r="K25" s="5"/>
      <c r="L25" s="5"/>
    </row>
  </sheetData>
  <mergeCells count="1">
    <mergeCell ref="E4:O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Сметный 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Латынский Сергей Андреевич</cp:lastModifiedBy>
  <dcterms:created xsi:type="dcterms:W3CDTF">2016-09-22T13:10:44Z</dcterms:created>
  <dcterms:modified xsi:type="dcterms:W3CDTF">2023-02-02T10:38:41Z</dcterms:modified>
</cp:coreProperties>
</file>